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合并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<sst xmlns="http://schemas.openxmlformats.org/spreadsheetml/2006/main" count="98" uniqueCount="57">
  <si>
    <t>项目</t>
  </si>
  <si>
    <t>2023年</t>
  </si>
  <si>
    <t>2024年</t>
  </si>
  <si>
    <t>2025年</t>
  </si>
  <si>
    <t>2026年5月</t>
  </si>
  <si>
    <t>总资产</t>
  </si>
  <si>
    <t>流动资产</t>
  </si>
  <si>
    <t>货币资金</t>
  </si>
  <si>
    <t>存货</t>
  </si>
  <si>
    <t>应收票据</t>
  </si>
  <si>
    <t>应收账款</t>
  </si>
  <si>
    <t>预付款项</t>
  </si>
  <si>
    <t/>
  </si>
  <si>
    <t>其他应收款</t>
  </si>
  <si>
    <t>长期资产</t>
  </si>
  <si>
    <t>长期股权投资</t>
  </si>
  <si>
    <t>其他权益工具投资</t>
  </si>
  <si>
    <t>固定资产</t>
  </si>
  <si>
    <t>在建工程</t>
  </si>
  <si>
    <t>使用权资产</t>
  </si>
  <si>
    <t>无形资产</t>
  </si>
  <si>
    <t>长期待摊费用</t>
  </si>
  <si>
    <t>递延所得税资产</t>
  </si>
  <si>
    <t>其他非流动资产</t>
  </si>
  <si>
    <t>总负债</t>
  </si>
  <si>
    <t>流动负债</t>
  </si>
  <si>
    <t>短期借款</t>
  </si>
  <si>
    <t>应付票据</t>
  </si>
  <si>
    <t>应付账款</t>
  </si>
  <si>
    <t>预收款项</t>
  </si>
  <si>
    <t>其他应付款</t>
  </si>
  <si>
    <t>长期借款</t>
  </si>
  <si>
    <t>租赁负债</t>
  </si>
  <si>
    <t>长期应付款</t>
  </si>
  <si>
    <t>所有者权益</t>
  </si>
  <si>
    <t>营业收入</t>
  </si>
  <si>
    <t>营业成本</t>
  </si>
  <si>
    <t>净利润</t>
  </si>
  <si>
    <t>经营活动净现金流</t>
  </si>
  <si>
    <t>投资活动净现金流</t>
  </si>
  <si>
    <t>筹资活动净现金流</t>
  </si>
  <si>
    <t>资产负债率</t>
  </si>
  <si>
    <t>利息保障倍数</t>
  </si>
  <si>
    <t>流动比率</t>
  </si>
  <si>
    <t>销售毛利率</t>
  </si>
  <si>
    <t>销售净利率</t>
  </si>
  <si>
    <t>存货周转率</t>
  </si>
  <si>
    <t>应收账款周转率</t>
  </si>
  <si>
    <t>期初参考区（首期周转率使用）</t>
  </si>
  <si>
    <t>存货期初</t>
  </si>
  <si>
    <t>应收账款期初</t>
  </si>
  <si>
    <t>应收票据期初</t>
  </si>
  <si>
    <t>📌 数据说明</t>
  </si>
  <si>
    <t>• 蓝色底纹的合计行（总资产 / 流动资产 / 长期资产 / 总负债 / 流动负债 / 所有者权益）和比率行为公式自动计算。</t>
  </si>
  <si>
    <t>• 若合计或比率数字有误，请核对上方明细数据（货币资金、存货、应收账款、固定资产、短期借款 等），修改明细后公式自动重算。</t>
  </si>
  <si>
    <t>• 黄色底纹的"期初参考区"为首期周转率计算所需的年初值，可手动修正。</t>
  </si>
  <si>
    <t>• 长期资产 = 图上「非流动资产」，二者是同一概念。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</si>
</sst>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666666"/>
      <name val="宋体"/>
      <charset val="134"/>
      <scheme val="minor"/>
    </font>
    <font>
      <i/>
      <sz val="11"/>
      <color rgb="FF888888"/>
      <name val="宋体"/>
      <charset val="134"/>
      <scheme val="minor"/>
    </font>
    <font>
      <sz val="10"/>
      <color rgb="FF555555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AF3FB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4" fontId="1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" fontId="0" fillId="0" borderId="2" xfId="0" applyNumberForma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176" fontId="1" fillId="3" borderId="2" xfId="0" applyNumberFormat="1" applyFont="1" applyFill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0" fillId="4" borderId="0" xfId="0" applyNumberFormat="1" applyFill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 outlineLevelCol="4"/>
  <cols>
    <col min="1" max="1" width="22" customWidth="1"/>
    <col min="2" max="5" width="16" customWidth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>
        <f>SUM(B3,B10)</f>
        <v>9664.535882</v>
      </c>
      <c r="C2" s="4">
        <f>SUM(C3,C10)</f>
        <v>10829.974926</v>
      </c>
      <c r="D2" s="4">
        <f>SUM(D3,D10)</f>
        <v>11708.270241</v>
      </c>
      <c r="E2" s="4">
        <f>SUM(E3,E10)</f>
        <v>12293.160446</v>
      </c>
    </row>
    <row r="3" spans="1:5">
      <c r="A3" s="3" t="s">
        <v>6</v>
      </c>
      <c r="B3" s="4">
        <f>SUM(B4,B5,B6,B7,B8,B9)</f>
        <v>7506.65563</v>
      </c>
      <c r="C3" s="4">
        <f>SUM(C4,C5,C6,C7,C8,C9)</f>
        <v>8334.848262</v>
      </c>
      <c r="D3" s="4">
        <f>SUM(D4,D5,D6,D7,D8,D9)</f>
        <v>9320.730049</v>
      </c>
      <c r="E3" s="4">
        <f>SUM(E4,E5,E6,E7,E8,E9)</f>
        <v>10023.598331</v>
      </c>
    </row>
    <row r="4" spans="1:5">
      <c r="A4" s="5" t="s">
        <v>7</v>
      </c>
      <c r="B4" s="6">
        <v>1331.501249</v>
      </c>
      <c r="C4" s="6">
        <v>1454.113764</v>
      </c>
      <c r="D4" s="6">
        <v>1449.107566</v>
      </c>
      <c r="E4" s="6">
        <v>1551.210651</v>
      </c>
    </row>
    <row r="5" spans="1:5">
      <c r="A5" s="5" t="s">
        <v>8</v>
      </c>
      <c r="B5" s="6">
        <v>3522.757148</v>
      </c>
      <c r="C5" s="6">
        <v>3844.746935</v>
      </c>
      <c r="D5" s="6">
        <v>4243.718091</v>
      </c>
      <c r="E5" s="6">
        <v>4950.307541</v>
      </c>
    </row>
    <row r="6" spans="1:5">
      <c r="A6" s="5" t="s">
        <v>9</v>
      </c>
      <c r="B6" s="6">
        <v>1025.074736</v>
      </c>
      <c r="C6" s="6">
        <v>1202.054383</v>
      </c>
      <c r="D6" s="6">
        <v>1121.75</v>
      </c>
      <c r="E6" s="6">
        <v>1151.750323</v>
      </c>
    </row>
    <row r="7" spans="1:5">
      <c r="A7" s="5" t="s">
        <v>10</v>
      </c>
      <c r="B7" s="6">
        <v>1475.738112</v>
      </c>
      <c r="C7" s="6">
        <v>1654.419823</v>
      </c>
      <c r="D7" s="6">
        <v>2011.891844</v>
      </c>
      <c r="E7" s="6">
        <v>2295.543396</v>
      </c>
    </row>
    <row r="8" spans="1:5">
      <c r="A8" s="5" t="s">
        <v>11</v>
      </c>
      <c r="B8" s="6">
        <v>0</v>
      </c>
      <c r="C8" s="6" t="s">
        <v>12</v>
      </c>
      <c r="D8" s="6">
        <v>0</v>
      </c>
      <c r="E8" s="6">
        <v>0</v>
      </c>
    </row>
    <row r="9" spans="1:5">
      <c r="A9" s="5" t="s">
        <v>13</v>
      </c>
      <c r="B9" s="6">
        <v>151.584385</v>
      </c>
      <c r="C9" s="6">
        <v>179.513357</v>
      </c>
      <c r="D9" s="6">
        <v>494.262548</v>
      </c>
      <c r="E9" s="6">
        <v>74.78642</v>
      </c>
    </row>
    <row r="10" spans="1:5">
      <c r="A10" s="3" t="s">
        <v>14</v>
      </c>
      <c r="B10" s="4">
        <f>SUM(B11,B12,B13,B14,B15,B16,B17,B18,B19)</f>
        <v>2157.880252</v>
      </c>
      <c r="C10" s="4">
        <f>SUM(C11,C12,C13,C14,C15,C16,C17,C18,C19)</f>
        <v>2495.126664</v>
      </c>
      <c r="D10" s="4">
        <f>SUM(D11,D12,D13,D14,D15,D16,D17,D18,D19)</f>
        <v>2387.540192</v>
      </c>
      <c r="E10" s="4">
        <f>SUM(E11,E12,E13,E14,E15,E16,E17,E18,E19)</f>
        <v>2269.562115</v>
      </c>
    </row>
    <row r="11" spans="1:5">
      <c r="A11" s="5" t="s">
        <v>15</v>
      </c>
      <c r="B11" s="6">
        <v>0</v>
      </c>
      <c r="C11" s="6" t="s">
        <v>12</v>
      </c>
      <c r="D11" s="6">
        <v>0</v>
      </c>
      <c r="E11" s="6" t="s">
        <v>12</v>
      </c>
    </row>
    <row r="12" spans="1:5">
      <c r="A12" s="5" t="s">
        <v>16</v>
      </c>
      <c r="B12" s="6" t="s">
        <v>12</v>
      </c>
      <c r="C12" s="6" t="s">
        <v>12</v>
      </c>
      <c r="D12" s="6" t="s">
        <v>12</v>
      </c>
      <c r="E12" s="6" t="s">
        <v>12</v>
      </c>
    </row>
    <row r="13" spans="1:5">
      <c r="A13" s="5" t="s">
        <v>17</v>
      </c>
      <c r="B13" s="6">
        <v>2130.280714</v>
      </c>
      <c r="C13" s="6">
        <v>2474.581343</v>
      </c>
      <c r="D13" s="6">
        <v>2371.290839</v>
      </c>
      <c r="E13" s="6">
        <v>2254.801357</v>
      </c>
    </row>
    <row r="14" spans="1:5">
      <c r="A14" s="5" t="s">
        <v>18</v>
      </c>
      <c r="B14" s="6">
        <v>0</v>
      </c>
      <c r="C14" s="6" t="s">
        <v>12</v>
      </c>
      <c r="D14" s="6">
        <v>0</v>
      </c>
      <c r="E14" s="6">
        <v>0</v>
      </c>
    </row>
    <row r="15" spans="1:5">
      <c r="A15" s="5" t="s">
        <v>19</v>
      </c>
      <c r="B15" s="6" t="s">
        <v>12</v>
      </c>
      <c r="C15" s="6" t="s">
        <v>12</v>
      </c>
      <c r="D15" s="6" t="s">
        <v>12</v>
      </c>
      <c r="E15" s="6" t="s">
        <v>12</v>
      </c>
    </row>
    <row r="16" spans="1:5">
      <c r="A16" s="5" t="s">
        <v>20</v>
      </c>
      <c r="B16" s="6">
        <v>27.599538</v>
      </c>
      <c r="C16" s="6">
        <v>20.545321</v>
      </c>
      <c r="D16" s="6">
        <v>16.249353</v>
      </c>
      <c r="E16" s="6">
        <v>14.760758</v>
      </c>
    </row>
    <row r="17" spans="1:5">
      <c r="A17" s="5" t="s">
        <v>21</v>
      </c>
      <c r="B17" s="6">
        <v>0</v>
      </c>
      <c r="C17" s="6" t="s">
        <v>12</v>
      </c>
      <c r="D17" s="6">
        <v>0</v>
      </c>
      <c r="E17" s="6">
        <v>0</v>
      </c>
    </row>
    <row r="18" spans="1:5">
      <c r="A18" s="5" t="s">
        <v>22</v>
      </c>
      <c r="B18" s="6" t="s">
        <v>12</v>
      </c>
      <c r="C18" s="6" t="s">
        <v>12</v>
      </c>
      <c r="D18" s="6" t="s">
        <v>12</v>
      </c>
      <c r="E18" s="6">
        <v>0</v>
      </c>
    </row>
    <row r="19" spans="1:5">
      <c r="A19" s="5" t="s">
        <v>23</v>
      </c>
      <c r="B19" s="6">
        <v>0</v>
      </c>
      <c r="C19" s="6" t="s">
        <v>12</v>
      </c>
      <c r="D19" s="6">
        <v>0</v>
      </c>
      <c r="E19" s="6" t="s">
        <v>12</v>
      </c>
    </row>
    <row r="20" spans="1:5">
      <c r="A20" s="3" t="s">
        <v>24</v>
      </c>
      <c r="B20" s="4">
        <f>SUM(B21,B27,B28,B29)</f>
        <v>4175.569955</v>
      </c>
      <c r="C20" s="4">
        <f>SUM(C21,C27,C28,C29)</f>
        <v>4788.236608</v>
      </c>
      <c r="D20" s="4">
        <f>SUM(D21,D27,D28,D29)</f>
        <v>5201.364361</v>
      </c>
      <c r="E20" s="4">
        <f>SUM(E21,E27,E28,E29)</f>
        <v>6031.091063</v>
      </c>
    </row>
    <row r="21" spans="1:5">
      <c r="A21" s="3" t="s">
        <v>25</v>
      </c>
      <c r="B21" s="4">
        <f>SUM(B22,B23,B24,B25,B26)</f>
        <v>4046.058079</v>
      </c>
      <c r="C21" s="4">
        <f>SUM(C22,C23,C24,C25,C26)</f>
        <v>4698.380277</v>
      </c>
      <c r="D21" s="4">
        <f>SUM(D22,D23,D24,D25,D26)</f>
        <v>5028.458793</v>
      </c>
      <c r="E21" s="4">
        <f>SUM(E22,E23,E24,E25,E26)</f>
        <v>5896.455696</v>
      </c>
    </row>
    <row r="22" spans="1:5">
      <c r="A22" s="5" t="s">
        <v>26</v>
      </c>
      <c r="B22" s="6">
        <v>3445</v>
      </c>
      <c r="C22" s="6">
        <v>4090</v>
      </c>
      <c r="D22" s="6">
        <v>4020</v>
      </c>
      <c r="E22" s="6">
        <v>4960</v>
      </c>
    </row>
    <row r="23" spans="1:5">
      <c r="A23" s="5" t="s">
        <v>27</v>
      </c>
      <c r="B23" s="6">
        <v>0</v>
      </c>
      <c r="C23" s="6">
        <v>554.158903</v>
      </c>
      <c r="D23" s="6">
        <v>0</v>
      </c>
      <c r="E23" s="6">
        <v>0</v>
      </c>
    </row>
    <row r="24" spans="1:5">
      <c r="A24" s="5" t="s">
        <v>28</v>
      </c>
      <c r="B24" s="6">
        <v>475.413321</v>
      </c>
      <c r="C24" s="6" t="s">
        <v>12</v>
      </c>
      <c r="D24" s="6">
        <v>825.342132</v>
      </c>
      <c r="E24" s="6">
        <v>810.912553</v>
      </c>
    </row>
    <row r="25" spans="1:5">
      <c r="A25" s="5" t="s">
        <v>29</v>
      </c>
      <c r="B25" s="6">
        <v>0</v>
      </c>
      <c r="C25" s="6" t="s">
        <v>12</v>
      </c>
      <c r="D25" s="6">
        <v>0</v>
      </c>
      <c r="E25" s="6" t="s">
        <v>12</v>
      </c>
    </row>
    <row r="26" spans="1:5">
      <c r="A26" s="5" t="s">
        <v>30</v>
      </c>
      <c r="B26" s="6">
        <v>125.644758</v>
      </c>
      <c r="C26" s="6">
        <v>54.221374</v>
      </c>
      <c r="D26" s="6">
        <v>183.116661</v>
      </c>
      <c r="E26" s="6">
        <v>125.543143</v>
      </c>
    </row>
    <row r="27" spans="1:5">
      <c r="A27" s="5" t="s">
        <v>31</v>
      </c>
      <c r="B27" s="6">
        <v>0</v>
      </c>
      <c r="C27" s="6" t="s">
        <v>12</v>
      </c>
      <c r="D27" s="6">
        <v>0</v>
      </c>
      <c r="E27" s="6">
        <v>0</v>
      </c>
    </row>
    <row r="28" spans="1:5">
      <c r="A28" s="5" t="s">
        <v>32</v>
      </c>
      <c r="B28" s="6" t="s">
        <v>12</v>
      </c>
      <c r="C28" s="6" t="s">
        <v>12</v>
      </c>
      <c r="D28" s="6" t="s">
        <v>12</v>
      </c>
      <c r="E28" s="6" t="s">
        <v>12</v>
      </c>
    </row>
    <row r="29" spans="1:5">
      <c r="A29" s="5" t="s">
        <v>33</v>
      </c>
      <c r="B29" s="6">
        <v>129.511876</v>
      </c>
      <c r="C29" s="6">
        <v>89.856331</v>
      </c>
      <c r="D29" s="6">
        <v>172.905568</v>
      </c>
      <c r="E29" s="6">
        <v>134.635367</v>
      </c>
    </row>
    <row r="30" spans="1:5">
      <c r="A30" s="3" t="s">
        <v>34</v>
      </c>
      <c r="B30" s="4">
        <f>B2-B20</f>
        <v>5488.965927</v>
      </c>
      <c r="C30" s="4">
        <f>C2-C20</f>
        <v>6041.738318</v>
      </c>
      <c r="D30" s="4">
        <f>D2-D20</f>
        <v>6506.90588</v>
      </c>
      <c r="E30" s="4">
        <f>E2-E20</f>
        <v>6262.069383</v>
      </c>
    </row>
    <row r="31" spans="1:5">
      <c r="A31" s="3" t="s">
        <v>35</v>
      </c>
      <c r="B31" s="7">
        <v>15864.221736</v>
      </c>
      <c r="C31" s="7">
        <v>16333.574806</v>
      </c>
      <c r="D31" s="7">
        <v>20643.058867</v>
      </c>
      <c r="E31" s="7">
        <v>7713.305498</v>
      </c>
    </row>
    <row r="32" spans="1:5">
      <c r="A32" s="5" t="s">
        <v>36</v>
      </c>
      <c r="B32" s="6">
        <v>13474.531152</v>
      </c>
      <c r="C32" s="6">
        <v>14157.486921</v>
      </c>
      <c r="D32" s="6">
        <v>17701.111411</v>
      </c>
      <c r="E32" s="6">
        <v>6783.34206</v>
      </c>
    </row>
    <row r="33" spans="1:5">
      <c r="A33" s="3" t="s">
        <v>37</v>
      </c>
      <c r="B33" s="7">
        <v>558.326994</v>
      </c>
      <c r="C33" s="7">
        <v>578.146416</v>
      </c>
      <c r="D33" s="7">
        <v>957.578871</v>
      </c>
      <c r="E33" s="7">
        <v>358.718966</v>
      </c>
    </row>
    <row r="34" spans="1:5">
      <c r="A34" s="5" t="s">
        <v>38</v>
      </c>
      <c r="B34" s="6">
        <v>626.051002</v>
      </c>
      <c r="C34" s="6">
        <v>140.193924</v>
      </c>
      <c r="D34" s="6">
        <v>369.698512</v>
      </c>
      <c r="E34" s="6" t="s">
        <v>12</v>
      </c>
    </row>
    <row r="35" spans="1:5">
      <c r="A35" s="5" t="s">
        <v>39</v>
      </c>
      <c r="B35" s="6">
        <v>0</v>
      </c>
      <c r="C35" s="6">
        <v>-465.875476</v>
      </c>
      <c r="D35" s="6">
        <v>-107.998777</v>
      </c>
      <c r="E35" s="6" t="s">
        <v>12</v>
      </c>
    </row>
    <row r="36" spans="1:5">
      <c r="A36" s="5" t="s">
        <v>40</v>
      </c>
      <c r="B36" s="6">
        <v>-160.503467</v>
      </c>
      <c r="C36" s="6">
        <v>448.294067</v>
      </c>
      <c r="D36" s="6">
        <v>-266.705933</v>
      </c>
      <c r="E36" s="6" t="s">
        <v>12</v>
      </c>
    </row>
    <row r="37" spans="1:5">
      <c r="A37" s="3" t="s">
        <v>41</v>
      </c>
      <c r="B37" s="8">
        <f>IFERROR(B20/B2,"")</f>
        <v>0.432050747804342</v>
      </c>
      <c r="C37" s="8">
        <f>IFERROR(C20/C2,"")</f>
        <v>0.442128134249385</v>
      </c>
      <c r="D37" s="8">
        <f>IFERROR(D20/D2,"")</f>
        <v>0.444247036832637</v>
      </c>
      <c r="E37" s="8">
        <f>IFERROR(E20/E2,"")</f>
        <v>0.490605413432346</v>
      </c>
    </row>
    <row r="38" spans="1:5">
      <c r="A38" s="3" t="s">
        <v>42</v>
      </c>
      <c r="B38" s="9" t="s">
        <v>12</v>
      </c>
      <c r="C38" s="9" t="s">
        <v>12</v>
      </c>
      <c r="D38" s="9" t="s">
        <v>12</v>
      </c>
      <c r="E38" s="9" t="s">
        <v>12</v>
      </c>
    </row>
    <row r="39" spans="1:5">
      <c r="A39" s="3" t="s">
        <v>43</v>
      </c>
      <c r="B39" s="8">
        <f>IFERROR(B3/B21,"")</f>
        <v>1.85530100740801</v>
      </c>
      <c r="C39" s="8">
        <f>IFERROR(C3/C21,"")</f>
        <v>1.77398332416846</v>
      </c>
      <c r="D39" s="8">
        <f>IFERROR(D3/D21,"")</f>
        <v>1.85359579002122</v>
      </c>
      <c r="E39" s="8">
        <f>IFERROR(E3/E21,"")</f>
        <v>1.69993617314885</v>
      </c>
    </row>
    <row r="40" spans="1:5">
      <c r="A40" s="3" t="s">
        <v>44</v>
      </c>
      <c r="B40" s="8">
        <f>IFERROR((B31-B32)/B31,"")</f>
        <v>0.150633962621512</v>
      </c>
      <c r="C40" s="8">
        <f>IFERROR((C31-C32)/C31,"")</f>
        <v>0.13322790086348</v>
      </c>
      <c r="D40" s="8">
        <f>IFERROR((D31-D32)/D31,"")</f>
        <v>0.142515093085502</v>
      </c>
      <c r="E40" s="8">
        <f>IFERROR((E31-E32)/E31,"")</f>
        <v>0.120566135782011</v>
      </c>
    </row>
    <row r="41" spans="1:5">
      <c r="A41" s="3" t="s">
        <v>45</v>
      </c>
      <c r="B41" s="8">
        <f>IFERROR(B33/B31,"")</f>
        <v>0.0351940992310396</v>
      </c>
      <c r="C41" s="8">
        <f>IFERROR(C33/C31,"")</f>
        <v>0.0353961960481317</v>
      </c>
      <c r="D41" s="8">
        <f>IFERROR(D33/D31,"")</f>
        <v>0.0463874504824857</v>
      </c>
      <c r="E41" s="8">
        <f>IFERROR(E33/E31,"")</f>
        <v>0.0465065160576115</v>
      </c>
    </row>
    <row r="42" spans="1:5">
      <c r="A42" s="3" t="s">
        <v>46</v>
      </c>
      <c r="B42" s="8">
        <f>IFERROR(B32/((N(B46)+N(B5))/2),"")</f>
        <v>4.05633381046114</v>
      </c>
      <c r="C42" s="8">
        <f>IFERROR(C32/((N(B5)+N(C5))/2),"")</f>
        <v>3.84322472346297</v>
      </c>
      <c r="D42" s="8">
        <f>IFERROR(D32/((N(C5)+N(D5))/2),"")</f>
        <v>4.37687777695783</v>
      </c>
      <c r="E42" s="8">
        <f>IFERROR(E32/((N(D5)+N(E5))/2),"")</f>
        <v>1.47559781351717</v>
      </c>
    </row>
    <row r="43" spans="1:5">
      <c r="A43" s="3" t="s">
        <v>47</v>
      </c>
      <c r="B43" s="8">
        <f>IFERROR(B31/((N(B47)+N(B48)+N(B7)+N(B6))/2),"")</f>
        <v>6.56991449128566</v>
      </c>
      <c r="C43" s="8">
        <f>IFERROR(C31/((N(B7)+N(B6)+N(C7)+N(C6))/2),"")</f>
        <v>6.09770379722498</v>
      </c>
      <c r="D43" s="8">
        <f>IFERROR(D31/((N(C7)+N(C6)+N(D7)+N(D6))/2),"")</f>
        <v>6.89237360167671</v>
      </c>
      <c r="E43" s="8">
        <f>IFERROR(E31/((N(D7)+N(D6)+N(E7)+N(E6))/2),"")</f>
        <v>2.3441364602828</v>
      </c>
    </row>
    <row r="45" spans="1:5">
      <c r="A45" s="10" t="s">
        <v>48</v>
      </c>
    </row>
    <row r="46" spans="1:5">
      <c r="A46" s="11" t="s">
        <v>49</v>
      </c>
      <c r="B46" s="12">
        <v>3120.942203</v>
      </c>
      <c r="C46" s="12" t="s">
        <v>12</v>
      </c>
      <c r="D46" s="12" t="s">
        <v>12</v>
      </c>
      <c r="E46" s="12" t="s">
        <v>12</v>
      </c>
    </row>
    <row r="47" spans="1:5">
      <c r="A47" s="11" t="s">
        <v>50</v>
      </c>
      <c r="B47" s="12">
        <v>1374.219765</v>
      </c>
      <c r="C47" s="12" t="s">
        <v>12</v>
      </c>
      <c r="D47" s="12" t="s">
        <v>12</v>
      </c>
      <c r="E47" s="12" t="s">
        <v>12</v>
      </c>
    </row>
    <row r="48" spans="1:5">
      <c r="A48" s="11" t="s">
        <v>51</v>
      </c>
      <c r="B48" s="12">
        <v>954.321485</v>
      </c>
      <c r="C48" s="12" t="s">
        <v>12</v>
      </c>
      <c r="D48" s="12" t="s">
        <v>12</v>
      </c>
      <c r="E48" s="12" t="s">
        <v>12</v>
      </c>
    </row>
    <row r="50" spans="1:5">
      <c r="A50" s="13" t="s">
        <v>52</v>
      </c>
      <c r="B50" s="13"/>
      <c r="C50" s="13"/>
      <c r="D50" s="13"/>
      <c r="E50" s="13"/>
    </row>
    <row r="51" spans="1:5">
      <c r="A51" s="14" t="s">
        <v>53</v>
      </c>
      <c r="B51" s="14"/>
      <c r="C51" s="14"/>
      <c r="D51" s="14"/>
      <c r="E51" s="14"/>
    </row>
    <row r="52" spans="1:5">
      <c r="A52" s="14" t="s">
        <v>54</v>
      </c>
      <c r="B52" s="14"/>
      <c r="C52" s="14"/>
      <c r="D52" s="14"/>
      <c r="E52" s="14"/>
    </row>
    <row r="53" spans="1:5">
      <c r="A53" s="14" t="s">
        <v>55</v>
      </c>
      <c r="B53" s="14"/>
      <c r="C53" s="14"/>
      <c r="D53" s="14"/>
      <c r="E53" s="14"/>
    </row>
    <row r="54" spans="1:5">
      <c r="A54" s="14" t="s">
        <v>56</v>
      </c>
      <c r="B54" s="14"/>
      <c r="C54" s="14"/>
      <c r="D54" s="14"/>
      <c r="E54" s="14"/>
    </row>
  </sheetData>
  <mergeCells count="5">
    <mergeCell ref="A50:E50"/>
    <mergeCell ref="A51:E51"/>
    <mergeCell ref="A52:E52"/>
    <mergeCell ref="A53:E53"/>
    <mergeCell ref="A54:E5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融道 · 合并财务报表</dc:creator>
  <cp:lastModifiedBy>陈明</cp:lastModifiedBy>
  <dcterms:created xsi:type="dcterms:W3CDTF">2026-07-17T06:32:00Z</dcterms:created>
  <dcterms:modified xsi:type="dcterms:W3CDTF">2026-07-24T02:27:17Z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B13650FE34DB41AD8A267DFFDED0EA4F_13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